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PC">'[1]Character Record'!$J$4</definedName>
  </definedNames>
  <calcPr fullCalcOnLoad="1"/>
</workbook>
</file>

<file path=xl/sharedStrings.xml><?xml version="1.0" encoding="utf-8"?>
<sst xmlns="http://schemas.openxmlformats.org/spreadsheetml/2006/main" count="102" uniqueCount="70">
  <si>
    <t>Ranger</t>
  </si>
  <si>
    <t>DragonQuest</t>
  </si>
  <si>
    <t>Skill Quick Calculation</t>
  </si>
  <si>
    <t>There are no material cost for Rangers</t>
  </si>
  <si>
    <t>Special Terrian</t>
  </si>
  <si>
    <t>Rank</t>
  </si>
  <si>
    <t>Special</t>
  </si>
  <si>
    <t xml:space="preserve">Determine true north accuratly to </t>
  </si>
  <si>
    <t>degrees</t>
  </si>
  <si>
    <t xml:space="preserve">Determine distance traveled to </t>
  </si>
  <si>
    <t>accuracy, estimating a max of</t>
  </si>
  <si>
    <t>weeks of journey</t>
  </si>
  <si>
    <t>Perception</t>
  </si>
  <si>
    <t>Find shortest route to a location</t>
  </si>
  <si>
    <t xml:space="preserve">if failed, the ranger may check again in </t>
  </si>
  <si>
    <t>hours</t>
  </si>
  <si>
    <t>Detect an ambush or a trap</t>
  </si>
  <si>
    <t>-5*Rank of Thief setting the trap</t>
  </si>
  <si>
    <t>Specialitation</t>
  </si>
  <si>
    <t>Track a nonranger, covered tracks</t>
  </si>
  <si>
    <t>(*2 if the quarry did not cover tracks)</t>
  </si>
  <si>
    <t>after</t>
  </si>
  <si>
    <t>days</t>
  </si>
  <si>
    <t>Cavern</t>
  </si>
  <si>
    <t>Track a ranger who covered tracks</t>
  </si>
  <si>
    <t>-4*Ranger's Rank</t>
  </si>
  <si>
    <t>Crypt</t>
  </si>
  <si>
    <t>Identify common animal product</t>
  </si>
  <si>
    <t>Field</t>
  </si>
  <si>
    <t>Identify uncommon  animal product</t>
  </si>
  <si>
    <t>and will also determine it's use</t>
  </si>
  <si>
    <t>Marsh</t>
  </si>
  <si>
    <t>Cure Disease, Fever, of skin irtitaitons</t>
  </si>
  <si>
    <t>+Patient's END</t>
  </si>
  <si>
    <t>after 12 hours foraging and</t>
  </si>
  <si>
    <t>min to apply</t>
  </si>
  <si>
    <t>Plain</t>
  </si>
  <si>
    <t xml:space="preserve">May cure lost Endurace points up to </t>
  </si>
  <si>
    <t>+D10</t>
  </si>
  <si>
    <t>Ocean</t>
  </si>
  <si>
    <t>add to actions</t>
  </si>
  <si>
    <t>Rough</t>
  </si>
  <si>
    <t xml:space="preserve">Add to reactions with all animals </t>
  </si>
  <si>
    <t>in specialized enviroment</t>
  </si>
  <si>
    <t>Ruin</t>
  </si>
  <si>
    <t>Identify and Find Common Herbs</t>
  </si>
  <si>
    <t>after 12 hours foraging</t>
  </si>
  <si>
    <t>Woods</t>
  </si>
  <si>
    <t>Identify and Find Uncommon Herbs</t>
  </si>
  <si>
    <t>Identify and Find Rare Herbs</t>
  </si>
  <si>
    <t>Identify and Find Very Rare Herbs</t>
  </si>
  <si>
    <t>Yellow = Auto Calculated  Green = Added bonuses that are unable to be precalculated  Blue = Time Required</t>
  </si>
  <si>
    <t xml:space="preserve"> all actions in</t>
  </si>
  <si>
    <t>Wf</t>
  </si>
  <si>
    <t>wf</t>
  </si>
  <si>
    <t>Tracking</t>
  </si>
  <si>
    <t>Idenitfy Products</t>
  </si>
  <si>
    <t>Having One Skill Feat at Least Higher, or The Same rank as a feat to be learnt gives a 5 % discount, cumulative for up to 5 feats.</t>
  </si>
  <si>
    <t>skill feat</t>
  </si>
  <si>
    <t>skill feat name</t>
  </si>
  <si>
    <t>XPM</t>
  </si>
  <si>
    <t>Total if learn all skill individually</t>
  </si>
  <si>
    <t>That is if you have rank 3 in true north and detect ambush, only costs 0.9*354 xp to identify common and uncommon products</t>
  </si>
  <si>
    <t>DQ Cost per rank</t>
  </si>
  <si>
    <r>
      <t>WF</t>
    </r>
    <r>
      <rPr>
        <sz val="10"/>
        <rFont val="Arial"/>
        <family val="0"/>
      </rPr>
      <t>: weighting Factor</t>
    </r>
  </si>
  <si>
    <r>
      <t>XPM</t>
    </r>
    <r>
      <rPr>
        <sz val="10"/>
        <rFont val="Arial"/>
        <family val="0"/>
      </rPr>
      <t>: experience point multiplier</t>
    </r>
  </si>
  <si>
    <t>NON_FORMULAE VERSION</t>
  </si>
  <si>
    <t>RANGER COMPLIMENTARY SKILLS</t>
  </si>
  <si>
    <t>Rule JRD.103.8.1</t>
  </si>
  <si>
    <t>Complimentary skills for the Ranger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</si>
</sst>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"/>
    <numFmt numFmtId="166" formatCode="0.0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Times New Roman"/>
      <family val="0"/>
    </font>
    <font>
      <b/>
      <sz val="10"/>
      <name val="Arial"/>
      <family val="2"/>
    </font>
    <font>
      <sz val="12"/>
      <name val="Arial"/>
      <family val="0"/>
    </font>
    <font>
      <sz val="12"/>
      <name val="Geneva"/>
      <family val="0"/>
    </font>
    <font>
      <b/>
      <sz val="12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0" xfId="0" applyFont="1" applyAlignment="1">
      <alignment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2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0" fontId="0" fillId="2" borderId="4" xfId="0" applyFill="1" applyBorder="1" applyAlignment="1">
      <alignment/>
    </xf>
    <xf numFmtId="0" fontId="0" fillId="3" borderId="4" xfId="0" applyFill="1" applyBorder="1" applyAlignment="1">
      <alignment/>
    </xf>
    <xf numFmtId="0" fontId="0" fillId="0" borderId="12" xfId="0" applyBorder="1" applyAlignment="1">
      <alignment/>
    </xf>
    <xf numFmtId="0" fontId="0" fillId="2" borderId="12" xfId="0" applyFill="1" applyBorder="1" applyAlignment="1">
      <alignment/>
    </xf>
    <xf numFmtId="0" fontId="0" fillId="4" borderId="13" xfId="0" applyFill="1" applyBorder="1" applyAlignment="1" quotePrefix="1">
      <alignment horizontal="center"/>
    </xf>
    <xf numFmtId="0" fontId="0" fillId="4" borderId="14" xfId="0" applyFill="1" applyBorder="1" applyAlignment="1" quotePrefix="1">
      <alignment horizontal="center"/>
    </xf>
    <xf numFmtId="0" fontId="0" fillId="4" borderId="4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5" borderId="4" xfId="0" applyFill="1" applyBorder="1" applyAlignment="1" quotePrefix="1">
      <alignment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1" fontId="0" fillId="0" borderId="4" xfId="0" applyNumberForma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" fontId="0" fillId="0" borderId="9" xfId="0" applyNumberForma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3" fillId="0" borderId="18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" fontId="0" fillId="0" borderId="12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15" xfId="0" applyNumberFormat="1" applyBorder="1" applyAlignment="1">
      <alignment/>
    </xf>
    <xf numFmtId="0" fontId="0" fillId="0" borderId="4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5" borderId="4" xfId="0" applyFill="1" applyBorder="1" applyAlignment="1" quotePrefix="1">
      <alignment horizontal="center"/>
    </xf>
    <xf numFmtId="0" fontId="0" fillId="4" borderId="4" xfId="0" applyFill="1" applyBorder="1" applyAlignment="1">
      <alignment horizontal="center"/>
    </xf>
    <xf numFmtId="0" fontId="0" fillId="5" borderId="20" xfId="0" applyFill="1" applyBorder="1" applyAlignment="1" quotePrefix="1">
      <alignment horizontal="center"/>
    </xf>
    <xf numFmtId="0" fontId="0" fillId="5" borderId="21" xfId="0" applyFill="1" applyBorder="1" applyAlignment="1" quotePrefix="1">
      <alignment horizontal="center"/>
    </xf>
    <xf numFmtId="0" fontId="0" fillId="5" borderId="20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22" xfId="0" applyFont="1" applyBorder="1" applyAlignment="1">
      <alignment/>
    </xf>
    <xf numFmtId="0" fontId="0" fillId="0" borderId="4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3" fillId="0" borderId="1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8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5" fillId="0" borderId="24" xfId="0" applyFont="1" applyBorder="1" applyAlignment="1">
      <alignment/>
    </xf>
    <xf numFmtId="0" fontId="1" fillId="0" borderId="4" xfId="0" applyFont="1" applyBorder="1" applyAlignment="1">
      <alignment/>
    </xf>
    <xf numFmtId="0" fontId="4" fillId="0" borderId="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7" xfId="0" applyFont="1" applyBorder="1" applyAlignment="1">
      <alignment/>
    </xf>
    <xf numFmtId="0" fontId="4" fillId="0" borderId="6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nal_Templates\dqucs50a_Ba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acter Record"/>
      <sheetName val="Magic Record"/>
      <sheetName val="Astrologer"/>
      <sheetName val="Ranger"/>
      <sheetName val="Troubador"/>
      <sheetName val="Combat Skills"/>
      <sheetName val="Skills"/>
      <sheetName val="Armor"/>
      <sheetName val="Alchemist"/>
      <sheetName val="Assassin"/>
      <sheetName val="Beast Master"/>
      <sheetName val="Courtesan"/>
      <sheetName val=" Healer"/>
      <sheetName val="Mechanician"/>
      <sheetName val="Merchant"/>
      <sheetName val="Military Scientist"/>
      <sheetName val="Navigator"/>
      <sheetName val="Spy"/>
      <sheetName val="Thief"/>
      <sheetName val="More Tables"/>
    </sheetNames>
    <sheetDataSet>
      <sheetData sheetId="0">
        <row r="4">
          <cell r="J4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61"/>
  <sheetViews>
    <sheetView tabSelected="1" workbookViewId="0" topLeftCell="A1">
      <selection activeCell="I2" sqref="I2"/>
    </sheetView>
  </sheetViews>
  <sheetFormatPr defaultColWidth="9.140625" defaultRowHeight="12.75"/>
  <cols>
    <col min="2" max="2" width="10.140625" style="0" customWidth="1"/>
    <col min="5" max="5" width="6.7109375" style="0" customWidth="1"/>
    <col min="6" max="6" width="14.57421875" style="0" customWidth="1"/>
    <col min="7" max="8" width="4.00390625" style="0" customWidth="1"/>
    <col min="9" max="13" width="5.00390625" style="0" customWidth="1"/>
    <col min="14" max="16" width="6.00390625" style="0" customWidth="1"/>
  </cols>
  <sheetData>
    <row r="2" spans="1:6" ht="15.75">
      <c r="A2" s="88" t="s">
        <v>68</v>
      </c>
      <c r="B2" s="88"/>
      <c r="C2" s="88" t="s">
        <v>69</v>
      </c>
      <c r="D2" s="88"/>
      <c r="E2" s="88"/>
      <c r="F2" s="88"/>
    </row>
    <row r="4" ht="12.75" hidden="1"/>
    <row r="5" spans="3:27" ht="15.75" hidden="1">
      <c r="C5">
        <f>""</f>
      </c>
      <c r="D5" s="2">
        <v>0</v>
      </c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Q5" s="2">
        <v>0</v>
      </c>
      <c r="R5" s="2">
        <v>1</v>
      </c>
      <c r="S5" s="2">
        <v>2</v>
      </c>
      <c r="T5" s="2">
        <v>3</v>
      </c>
      <c r="U5" s="2">
        <v>4</v>
      </c>
      <c r="V5" s="2">
        <v>5</v>
      </c>
      <c r="W5" s="2">
        <v>6</v>
      </c>
      <c r="X5" s="2">
        <v>7</v>
      </c>
      <c r="Y5" s="2">
        <v>8</v>
      </c>
      <c r="Z5" s="2">
        <v>9</v>
      </c>
      <c r="AA5" s="2">
        <v>10</v>
      </c>
    </row>
    <row r="6" spans="3:27" s="1" customFormat="1" ht="12.75" hidden="1">
      <c r="C6" s="1" t="s">
        <v>0</v>
      </c>
      <c r="D6" s="1">
        <v>600</v>
      </c>
      <c r="E6" s="1">
        <v>250</v>
      </c>
      <c r="F6" s="1">
        <v>800</v>
      </c>
      <c r="G6" s="1">
        <v>1650</v>
      </c>
      <c r="H6" s="1">
        <v>2750</v>
      </c>
      <c r="I6" s="1">
        <v>4100</v>
      </c>
      <c r="J6" s="1">
        <v>5650</v>
      </c>
      <c r="K6" s="1">
        <v>7350</v>
      </c>
      <c r="L6" s="1">
        <v>9300</v>
      </c>
      <c r="M6" s="1">
        <v>11400</v>
      </c>
      <c r="N6" s="1">
        <v>13250</v>
      </c>
      <c r="Q6" s="1">
        <f>SUM($D6)</f>
        <v>600</v>
      </c>
      <c r="R6" s="1">
        <f>SUM($D6:E6)</f>
        <v>850</v>
      </c>
      <c r="S6" s="1">
        <f>SUM($D6:F6)</f>
        <v>1650</v>
      </c>
      <c r="T6" s="1">
        <f>SUM($D6:G6)</f>
        <v>3300</v>
      </c>
      <c r="U6" s="1">
        <f>SUM($D6:H6)</f>
        <v>6050</v>
      </c>
      <c r="V6" s="1">
        <f>SUM($D6:I6)</f>
        <v>10150</v>
      </c>
      <c r="W6" s="1">
        <f>SUM($D6:J6)</f>
        <v>15800</v>
      </c>
      <c r="X6" s="1">
        <f>SUM($D6:K6)</f>
        <v>23150</v>
      </c>
      <c r="Y6" s="1">
        <f>SUM($D6:L6)</f>
        <v>32450</v>
      </c>
      <c r="Z6" s="1">
        <f>SUM($D6:M6)</f>
        <v>43850</v>
      </c>
      <c r="AA6" s="1">
        <f>SUM($D6:N6)</f>
        <v>57100</v>
      </c>
    </row>
    <row r="7" spans="1:6" ht="12.75">
      <c r="A7" s="61"/>
      <c r="B7" s="61"/>
      <c r="C7" s="61"/>
      <c r="D7" s="61"/>
      <c r="E7" s="61"/>
      <c r="F7" s="61"/>
    </row>
    <row r="8" spans="1:6" ht="16.5" thickBot="1">
      <c r="A8" s="70" t="s">
        <v>66</v>
      </c>
      <c r="B8" s="71"/>
      <c r="C8" s="71"/>
      <c r="D8" s="71"/>
      <c r="E8" s="61"/>
      <c r="F8" s="61"/>
    </row>
    <row r="9" spans="1:17" ht="16.5" hidden="1" thickBot="1">
      <c r="A9" s="71"/>
      <c r="B9" s="71"/>
      <c r="C9" s="72" t="s">
        <v>1</v>
      </c>
      <c r="D9" s="73"/>
      <c r="E9" s="62"/>
      <c r="F9" s="62"/>
      <c r="G9" s="3"/>
      <c r="H9" s="3"/>
      <c r="I9" s="3"/>
      <c r="J9" s="3"/>
      <c r="K9" s="3"/>
      <c r="L9" s="3"/>
      <c r="M9" s="3"/>
      <c r="N9" s="3"/>
      <c r="O9" s="3"/>
      <c r="P9" s="3"/>
      <c r="Q9" s="4"/>
    </row>
    <row r="10" spans="1:17" ht="16.5" hidden="1" thickBot="1">
      <c r="A10" s="71"/>
      <c r="B10" s="71"/>
      <c r="C10" s="74"/>
      <c r="D10" s="75"/>
      <c r="E10" s="63"/>
      <c r="F10" s="63"/>
      <c r="G10" s="5"/>
      <c r="H10" s="5"/>
      <c r="I10" s="5"/>
      <c r="J10" s="5"/>
      <c r="K10" s="5"/>
      <c r="L10" s="5"/>
      <c r="M10" s="5"/>
      <c r="N10" s="5"/>
      <c r="O10" s="5"/>
      <c r="P10" s="5"/>
      <c r="Q10" s="6"/>
    </row>
    <row r="11" spans="1:17" ht="16.5" hidden="1" thickBot="1">
      <c r="A11" s="71"/>
      <c r="B11" s="71"/>
      <c r="C11" s="64" t="s">
        <v>2</v>
      </c>
      <c r="D11" s="76"/>
      <c r="E11" s="63"/>
      <c r="F11" s="65" t="s">
        <v>3</v>
      </c>
      <c r="G11" s="7"/>
      <c r="H11" s="7"/>
      <c r="I11" s="7"/>
      <c r="J11" s="5"/>
      <c r="K11" s="5"/>
      <c r="L11" s="5"/>
      <c r="M11" s="5"/>
      <c r="N11" s="5"/>
      <c r="O11" s="5"/>
      <c r="P11" s="5"/>
      <c r="Q11" s="6"/>
    </row>
    <row r="12" spans="1:19" ht="16.5" hidden="1" thickBot="1">
      <c r="A12" s="71"/>
      <c r="B12" s="71" t="s">
        <v>53</v>
      </c>
      <c r="C12" s="77" t="s">
        <v>0</v>
      </c>
      <c r="D12" s="78" t="s">
        <v>4</v>
      </c>
      <c r="E12" s="9"/>
      <c r="F12" s="10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2"/>
      <c r="R12" s="13" t="s">
        <v>5</v>
      </c>
      <c r="S12" s="13" t="s">
        <v>6</v>
      </c>
    </row>
    <row r="13" spans="1:19" ht="15.75" hidden="1" thickBot="1">
      <c r="A13" s="71">
        <v>1</v>
      </c>
      <c r="B13" s="71">
        <v>1</v>
      </c>
      <c r="C13" s="78" t="s">
        <v>7</v>
      </c>
      <c r="D13" s="78"/>
      <c r="E13" s="14"/>
      <c r="F13" s="15"/>
      <c r="G13" s="16">
        <f>10-R13</f>
        <v>10</v>
      </c>
      <c r="H13" s="17" t="s">
        <v>8</v>
      </c>
      <c r="I13" s="5"/>
      <c r="J13" s="5"/>
      <c r="K13" s="5"/>
      <c r="L13" s="5"/>
      <c r="M13" s="5"/>
      <c r="N13" s="5"/>
      <c r="O13" s="5"/>
      <c r="P13" s="5"/>
      <c r="Q13" s="6"/>
      <c r="R13">
        <v>0</v>
      </c>
      <c r="S13">
        <v>9</v>
      </c>
    </row>
    <row r="14" spans="1:18" ht="16.5" hidden="1" thickBot="1">
      <c r="A14" s="71">
        <v>2</v>
      </c>
      <c r="B14" s="71">
        <v>1</v>
      </c>
      <c r="C14" s="78" t="s">
        <v>9</v>
      </c>
      <c r="D14" s="78"/>
      <c r="E14" s="18"/>
      <c r="F14" s="8"/>
      <c r="G14" s="19">
        <f>90+R13</f>
        <v>90</v>
      </c>
      <c r="H14" s="7" t="s">
        <v>10</v>
      </c>
      <c r="I14" s="7"/>
      <c r="J14" s="7"/>
      <c r="K14" s="20">
        <f>1+R13</f>
        <v>1</v>
      </c>
      <c r="L14" s="7" t="s">
        <v>11</v>
      </c>
      <c r="M14" s="7"/>
      <c r="N14" s="7"/>
      <c r="O14" s="7"/>
      <c r="P14" s="5"/>
      <c r="Q14" s="6"/>
      <c r="R14" s="13" t="s">
        <v>12</v>
      </c>
    </row>
    <row r="15" spans="1:18" ht="15.75" hidden="1" thickBot="1">
      <c r="A15" s="71">
        <v>3</v>
      </c>
      <c r="B15" s="71">
        <v>1</v>
      </c>
      <c r="C15" s="78" t="s">
        <v>13</v>
      </c>
      <c r="D15" s="78"/>
      <c r="E15" s="18"/>
      <c r="F15" s="8"/>
      <c r="G15" s="19">
        <f>2*R15+7*R13</f>
        <v>16</v>
      </c>
      <c r="H15" s="7" t="s">
        <v>14</v>
      </c>
      <c r="I15" s="7"/>
      <c r="J15" s="7"/>
      <c r="K15" s="7"/>
      <c r="L15" s="21"/>
      <c r="M15" s="20">
        <f>12-R13</f>
        <v>12</v>
      </c>
      <c r="N15" s="7" t="s">
        <v>15</v>
      </c>
      <c r="O15" s="7"/>
      <c r="P15" s="5"/>
      <c r="Q15" s="6"/>
      <c r="R15">
        <v>8</v>
      </c>
    </row>
    <row r="16" spans="1:18" ht="16.5" hidden="1" thickBot="1">
      <c r="A16" s="71">
        <v>4</v>
      </c>
      <c r="B16" s="71">
        <v>2</v>
      </c>
      <c r="C16" s="78" t="s">
        <v>16</v>
      </c>
      <c r="D16" s="78"/>
      <c r="E16" s="18"/>
      <c r="F16" s="8"/>
      <c r="G16" s="22">
        <f>3*R15+5*R13</f>
        <v>24</v>
      </c>
      <c r="H16" s="57" t="s">
        <v>17</v>
      </c>
      <c r="I16" s="58"/>
      <c r="J16" s="58"/>
      <c r="K16" s="58"/>
      <c r="L16" s="23"/>
      <c r="M16" s="24"/>
      <c r="N16" s="5"/>
      <c r="O16" s="5"/>
      <c r="P16" s="5"/>
      <c r="Q16" s="6"/>
      <c r="R16" s="13" t="s">
        <v>18</v>
      </c>
    </row>
    <row r="17" spans="1:18" ht="15.75" hidden="1" thickBot="1">
      <c r="A17" s="71">
        <v>5</v>
      </c>
      <c r="B17" s="71">
        <v>3</v>
      </c>
      <c r="C17" s="78" t="s">
        <v>19</v>
      </c>
      <c r="D17" s="78"/>
      <c r="E17" s="18"/>
      <c r="F17" s="8"/>
      <c r="G17" s="19">
        <f>R15+6*R13</f>
        <v>8</v>
      </c>
      <c r="H17" s="59" t="s">
        <v>20</v>
      </c>
      <c r="I17" s="60"/>
      <c r="J17" s="60"/>
      <c r="K17" s="60"/>
      <c r="L17" s="56" t="s">
        <v>21</v>
      </c>
      <c r="M17" s="56"/>
      <c r="N17" s="26">
        <f>2+(R13*R13)</f>
        <v>2</v>
      </c>
      <c r="O17" s="25" t="s">
        <v>22</v>
      </c>
      <c r="P17" s="5"/>
      <c r="Q17" s="6"/>
      <c r="R17" t="s">
        <v>23</v>
      </c>
    </row>
    <row r="18" spans="1:18" ht="15.75" hidden="1" thickBot="1">
      <c r="A18" s="71"/>
      <c r="B18" s="71"/>
      <c r="C18" s="79" t="s">
        <v>24</v>
      </c>
      <c r="D18" s="78"/>
      <c r="E18" s="8"/>
      <c r="F18" s="8"/>
      <c r="G18" s="19">
        <f>R15+6*R13</f>
        <v>8</v>
      </c>
      <c r="H18" s="55" t="s">
        <v>25</v>
      </c>
      <c r="I18" s="55"/>
      <c r="J18" s="55"/>
      <c r="K18" s="25" t="s">
        <v>21</v>
      </c>
      <c r="L18" s="26">
        <f>2+(R13*R13)</f>
        <v>2</v>
      </c>
      <c r="M18" s="56" t="s">
        <v>22</v>
      </c>
      <c r="N18" s="56"/>
      <c r="O18" s="5"/>
      <c r="P18" s="5"/>
      <c r="Q18" s="6"/>
      <c r="R18" t="s">
        <v>26</v>
      </c>
    </row>
    <row r="19" spans="1:18" ht="15.75" hidden="1" thickBot="1">
      <c r="A19" s="71">
        <v>6</v>
      </c>
      <c r="B19" s="71">
        <v>2</v>
      </c>
      <c r="C19" s="79" t="s">
        <v>27</v>
      </c>
      <c r="D19" s="78"/>
      <c r="E19" s="8"/>
      <c r="F19" s="8"/>
      <c r="G19" s="19">
        <v>100</v>
      </c>
      <c r="H19" s="5"/>
      <c r="I19" s="5"/>
      <c r="J19" s="5"/>
      <c r="K19" s="5"/>
      <c r="L19" s="5"/>
      <c r="M19" s="5"/>
      <c r="N19" s="5"/>
      <c r="O19" s="5"/>
      <c r="P19" s="5"/>
      <c r="Q19" s="6"/>
      <c r="R19" t="s">
        <v>28</v>
      </c>
    </row>
    <row r="20" spans="1:18" ht="15.75" hidden="1" thickBot="1">
      <c r="A20" s="71"/>
      <c r="B20" s="71"/>
      <c r="C20" s="79" t="s">
        <v>29</v>
      </c>
      <c r="D20" s="78"/>
      <c r="E20" s="8"/>
      <c r="F20" s="8"/>
      <c r="G20" s="22">
        <f>R15+10*R13</f>
        <v>8</v>
      </c>
      <c r="H20" s="21" t="s">
        <v>30</v>
      </c>
      <c r="I20" s="21"/>
      <c r="J20" s="21"/>
      <c r="K20" s="5"/>
      <c r="L20" s="5"/>
      <c r="M20" s="5"/>
      <c r="N20" s="5"/>
      <c r="O20" s="5"/>
      <c r="P20" s="5"/>
      <c r="Q20" s="6"/>
      <c r="R20" t="s">
        <v>31</v>
      </c>
    </row>
    <row r="21" spans="1:18" ht="15.75" hidden="1" thickBot="1">
      <c r="A21" s="71">
        <v>7</v>
      </c>
      <c r="B21" s="71">
        <v>2</v>
      </c>
      <c r="C21" s="79" t="s">
        <v>32</v>
      </c>
      <c r="D21" s="78"/>
      <c r="E21" s="8"/>
      <c r="F21" s="8"/>
      <c r="G21" s="19">
        <f>15*R13</f>
        <v>0</v>
      </c>
      <c r="H21" s="55" t="s">
        <v>33</v>
      </c>
      <c r="I21" s="55"/>
      <c r="J21" s="51" t="s">
        <v>34</v>
      </c>
      <c r="K21" s="51"/>
      <c r="L21" s="51"/>
      <c r="M21" s="51"/>
      <c r="N21" s="20">
        <f>12-R13</f>
        <v>12</v>
      </c>
      <c r="O21" s="49" t="s">
        <v>35</v>
      </c>
      <c r="P21" s="49"/>
      <c r="Q21" s="54"/>
      <c r="R21" t="s">
        <v>36</v>
      </c>
    </row>
    <row r="22" spans="1:18" ht="15.75" hidden="1" thickBot="1">
      <c r="A22" s="71">
        <v>8</v>
      </c>
      <c r="B22" s="71">
        <v>2</v>
      </c>
      <c r="C22" s="79" t="s">
        <v>37</v>
      </c>
      <c r="D22" s="78"/>
      <c r="E22" s="8"/>
      <c r="F22" s="8"/>
      <c r="G22" s="19">
        <f>R13-5</f>
        <v>-5</v>
      </c>
      <c r="H22" s="27" t="s">
        <v>38</v>
      </c>
      <c r="I22" s="51" t="s">
        <v>34</v>
      </c>
      <c r="J22" s="51"/>
      <c r="K22" s="51"/>
      <c r="L22" s="51"/>
      <c r="M22" s="20">
        <f>12-R13</f>
        <v>12</v>
      </c>
      <c r="N22" s="49" t="s">
        <v>35</v>
      </c>
      <c r="O22" s="49"/>
      <c r="P22" s="49"/>
      <c r="Q22" s="6"/>
      <c r="R22" t="s">
        <v>39</v>
      </c>
    </row>
    <row r="23" spans="1:18" ht="16.5" hidden="1" thickBot="1">
      <c r="A23" s="71"/>
      <c r="B23" s="71"/>
      <c r="C23" s="80" t="s">
        <v>52</v>
      </c>
      <c r="D23" s="66" t="str">
        <f>INDEX(R17:R29,S13)</f>
        <v>Woods</v>
      </c>
      <c r="E23" s="67"/>
      <c r="F23" s="67" t="s">
        <v>40</v>
      </c>
      <c r="G23" s="22">
        <f>2*R13</f>
        <v>0</v>
      </c>
      <c r="H23" s="5"/>
      <c r="I23" s="5"/>
      <c r="J23" s="5"/>
      <c r="K23" s="5"/>
      <c r="L23" s="5"/>
      <c r="M23" s="5"/>
      <c r="N23" s="5"/>
      <c r="O23" s="5"/>
      <c r="P23" s="5"/>
      <c r="Q23" s="6"/>
      <c r="R23" t="s">
        <v>41</v>
      </c>
    </row>
    <row r="24" spans="1:18" ht="15.75" hidden="1" thickBot="1">
      <c r="A24" s="71"/>
      <c r="B24" s="71"/>
      <c r="C24" s="79" t="s">
        <v>42</v>
      </c>
      <c r="D24" s="78"/>
      <c r="E24" s="8"/>
      <c r="F24" s="8"/>
      <c r="G24" s="19">
        <f>2*R13</f>
        <v>0</v>
      </c>
      <c r="H24" s="49" t="s">
        <v>43</v>
      </c>
      <c r="I24" s="49"/>
      <c r="J24" s="49"/>
      <c r="K24" s="5"/>
      <c r="L24" s="5"/>
      <c r="M24" s="5"/>
      <c r="N24" s="5"/>
      <c r="O24" s="5"/>
      <c r="P24" s="5"/>
      <c r="Q24" s="6"/>
      <c r="R24" t="s">
        <v>44</v>
      </c>
    </row>
    <row r="25" spans="1:18" ht="15.75" hidden="1" thickBot="1">
      <c r="A25" s="71"/>
      <c r="B25" s="71"/>
      <c r="C25" s="81" t="s">
        <v>45</v>
      </c>
      <c r="D25" s="82"/>
      <c r="E25" s="28"/>
      <c r="F25" s="28"/>
      <c r="G25" s="19">
        <f>90+R13</f>
        <v>90</v>
      </c>
      <c r="H25" s="28"/>
      <c r="I25" s="51" t="s">
        <v>46</v>
      </c>
      <c r="J25" s="51"/>
      <c r="K25" s="51"/>
      <c r="L25" s="51"/>
      <c r="M25" s="29"/>
      <c r="N25" s="53"/>
      <c r="O25" s="53"/>
      <c r="P25" s="53"/>
      <c r="Q25" s="6"/>
      <c r="R25" t="s">
        <v>47</v>
      </c>
    </row>
    <row r="26" spans="1:17" ht="15.75" hidden="1" thickBot="1">
      <c r="A26" s="71"/>
      <c r="B26" s="71"/>
      <c r="C26" s="81" t="s">
        <v>48</v>
      </c>
      <c r="D26" s="82"/>
      <c r="E26" s="28"/>
      <c r="F26" s="28"/>
      <c r="G26" s="19">
        <f>50+R13</f>
        <v>50</v>
      </c>
      <c r="H26" s="28"/>
      <c r="I26" s="51" t="s">
        <v>46</v>
      </c>
      <c r="J26" s="51"/>
      <c r="K26" s="51"/>
      <c r="L26" s="51"/>
      <c r="M26" s="29"/>
      <c r="N26" s="28"/>
      <c r="O26" s="28"/>
      <c r="P26" s="28"/>
      <c r="Q26" s="6"/>
    </row>
    <row r="27" spans="1:17" ht="15.75" hidden="1" thickBot="1">
      <c r="A27" s="71"/>
      <c r="B27" s="71"/>
      <c r="C27" s="81" t="s">
        <v>49</v>
      </c>
      <c r="D27" s="82"/>
      <c r="E27" s="28"/>
      <c r="F27" s="28"/>
      <c r="G27" s="19">
        <f>30+R13</f>
        <v>30</v>
      </c>
      <c r="H27" s="28"/>
      <c r="I27" s="51" t="s">
        <v>46</v>
      </c>
      <c r="J27" s="51"/>
      <c r="K27" s="51"/>
      <c r="L27" s="51"/>
      <c r="M27" s="29"/>
      <c r="N27" s="28"/>
      <c r="O27" s="28"/>
      <c r="P27" s="28"/>
      <c r="Q27" s="6"/>
    </row>
    <row r="28" spans="1:17" ht="15.75" hidden="1" thickBot="1">
      <c r="A28" s="71"/>
      <c r="B28" s="71"/>
      <c r="C28" s="81" t="s">
        <v>50</v>
      </c>
      <c r="D28" s="82"/>
      <c r="E28" s="28"/>
      <c r="F28" s="28"/>
      <c r="G28" s="19">
        <f>10+R13</f>
        <v>10</v>
      </c>
      <c r="H28" s="28"/>
      <c r="I28" s="51" t="s">
        <v>46</v>
      </c>
      <c r="J28" s="51"/>
      <c r="K28" s="51"/>
      <c r="L28" s="51"/>
      <c r="M28" s="29"/>
      <c r="N28" s="28"/>
      <c r="O28" s="28"/>
      <c r="P28" s="28"/>
      <c r="Q28" s="6"/>
    </row>
    <row r="29" spans="1:17" ht="15.75" hidden="1" thickBot="1">
      <c r="A29" s="71"/>
      <c r="B29" s="71"/>
      <c r="C29" s="83" t="s">
        <v>51</v>
      </c>
      <c r="D29" s="84"/>
      <c r="E29" s="68"/>
      <c r="F29" s="63"/>
      <c r="G29" s="5"/>
      <c r="H29" s="5"/>
      <c r="I29" s="5"/>
      <c r="J29" s="5"/>
      <c r="K29" s="5"/>
      <c r="L29" s="5"/>
      <c r="M29" s="5"/>
      <c r="N29" s="5"/>
      <c r="O29" s="5"/>
      <c r="P29" s="5"/>
      <c r="Q29" s="6"/>
    </row>
    <row r="30" spans="1:17" ht="16.5" thickBot="1">
      <c r="A30" s="70" t="s">
        <v>67</v>
      </c>
      <c r="B30" s="71"/>
      <c r="C30" s="71"/>
      <c r="D30" s="71"/>
      <c r="E30" s="61"/>
      <c r="F30" s="69" t="s">
        <v>5</v>
      </c>
      <c r="G30" s="42">
        <v>0</v>
      </c>
      <c r="H30" s="42">
        <v>1</v>
      </c>
      <c r="I30" s="42">
        <v>2</v>
      </c>
      <c r="J30" s="42">
        <v>3</v>
      </c>
      <c r="K30" s="42">
        <v>4</v>
      </c>
      <c r="L30" s="42">
        <v>5</v>
      </c>
      <c r="M30" s="42">
        <v>6</v>
      </c>
      <c r="N30" s="42">
        <v>7</v>
      </c>
      <c r="O30" s="42">
        <v>8</v>
      </c>
      <c r="P30" s="42">
        <v>9</v>
      </c>
      <c r="Q30" s="43">
        <v>10</v>
      </c>
    </row>
    <row r="31" spans="1:17" ht="13.5" thickBot="1">
      <c r="A31" t="s">
        <v>58</v>
      </c>
      <c r="B31" s="31" t="s">
        <v>54</v>
      </c>
      <c r="C31" s="33" t="s">
        <v>59</v>
      </c>
      <c r="E31" s="37" t="s">
        <v>63</v>
      </c>
      <c r="F31" s="38"/>
      <c r="G31" s="39">
        <v>600</v>
      </c>
      <c r="H31" s="39">
        <v>250</v>
      </c>
      <c r="I31" s="39">
        <v>800</v>
      </c>
      <c r="J31" s="39">
        <v>1650</v>
      </c>
      <c r="K31" s="39">
        <v>2750</v>
      </c>
      <c r="L31" s="39">
        <v>4100</v>
      </c>
      <c r="M31" s="39">
        <v>5650</v>
      </c>
      <c r="N31" s="39">
        <v>7350</v>
      </c>
      <c r="O31" s="39">
        <v>9300</v>
      </c>
      <c r="P31" s="39">
        <v>11400</v>
      </c>
      <c r="Q31" s="40">
        <v>13250</v>
      </c>
    </row>
    <row r="32" spans="1:17" ht="12.75">
      <c r="A32">
        <v>1</v>
      </c>
      <c r="B32">
        <v>1</v>
      </c>
      <c r="C32" s="49" t="s">
        <v>7</v>
      </c>
      <c r="D32" s="49"/>
      <c r="E32" s="52"/>
      <c r="F32" s="52"/>
      <c r="G32" s="36">
        <f>$B$32*G40</f>
        <v>64.28571428571428</v>
      </c>
      <c r="H32" s="36">
        <f>B32*$H$40</f>
        <v>26.785714285714285</v>
      </c>
      <c r="I32" s="36">
        <f>B32*$I$40</f>
        <v>85.71428571428572</v>
      </c>
      <c r="J32" s="36">
        <f>B32*$J$40</f>
        <v>176.78571428571428</v>
      </c>
      <c r="K32" s="36">
        <f>B32*$K$40</f>
        <v>294.6428571428571</v>
      </c>
      <c r="L32" s="36">
        <f>B32*$L$40</f>
        <v>439.2857142857142</v>
      </c>
      <c r="M32" s="36">
        <f>B32*$M$40</f>
        <v>605.3571428571429</v>
      </c>
      <c r="N32" s="36">
        <f>B32*$N$40</f>
        <v>787.5</v>
      </c>
      <c r="O32" s="36">
        <f>B32*$O$40</f>
        <v>996.4285714285716</v>
      </c>
      <c r="P32" s="36">
        <f>B32*$P$40</f>
        <v>1221.4285714285716</v>
      </c>
      <c r="Q32" s="36">
        <f>B32*$Q$40</f>
        <v>1419.642857142857</v>
      </c>
    </row>
    <row r="33" spans="1:17" ht="12.75">
      <c r="A33">
        <v>2</v>
      </c>
      <c r="B33">
        <v>1</v>
      </c>
      <c r="C33" s="49" t="s">
        <v>9</v>
      </c>
      <c r="D33" s="49"/>
      <c r="E33" s="49"/>
      <c r="F33" s="49"/>
      <c r="G33" s="32">
        <f aca="true" t="shared" si="0" ref="G33:G39">B33*$G$40</f>
        <v>64.28571428571428</v>
      </c>
      <c r="H33" s="32">
        <f aca="true" t="shared" si="1" ref="H33:H39">B33*$H$40</f>
        <v>26.785714285714285</v>
      </c>
      <c r="I33" s="32">
        <f aca="true" t="shared" si="2" ref="I33:I39">B33*$I$40</f>
        <v>85.71428571428572</v>
      </c>
      <c r="J33" s="32">
        <f aca="true" t="shared" si="3" ref="J33:J39">B33*$J$40</f>
        <v>176.78571428571428</v>
      </c>
      <c r="K33" s="36">
        <f aca="true" t="shared" si="4" ref="K33:K39">B33*$K$40</f>
        <v>294.6428571428571</v>
      </c>
      <c r="L33" s="32">
        <f aca="true" t="shared" si="5" ref="L33:L39">B33*$L$40</f>
        <v>439.2857142857142</v>
      </c>
      <c r="M33" s="32">
        <f aca="true" t="shared" si="6" ref="M33:M39">B33*$M$40</f>
        <v>605.3571428571429</v>
      </c>
      <c r="N33" s="32">
        <f aca="true" t="shared" si="7" ref="N33:N39">B33*$N$40</f>
        <v>787.5</v>
      </c>
      <c r="O33" s="32">
        <f aca="true" t="shared" si="8" ref="O33:O39">B33*$O$40</f>
        <v>996.4285714285716</v>
      </c>
      <c r="P33" s="32">
        <f aca="true" t="shared" si="9" ref="P33:P39">B33*$P$40</f>
        <v>1221.4285714285716</v>
      </c>
      <c r="Q33" s="32">
        <f aca="true" t="shared" si="10" ref="Q33:Q39">B33*$Q$40</f>
        <v>1419.642857142857</v>
      </c>
    </row>
    <row r="34" spans="1:17" ht="12.75">
      <c r="A34">
        <v>3</v>
      </c>
      <c r="B34">
        <v>1</v>
      </c>
      <c r="C34" s="49" t="s">
        <v>13</v>
      </c>
      <c r="D34" s="49"/>
      <c r="E34" s="49"/>
      <c r="F34" s="49"/>
      <c r="G34" s="32">
        <f t="shared" si="0"/>
        <v>64.28571428571428</v>
      </c>
      <c r="H34" s="32">
        <f t="shared" si="1"/>
        <v>26.785714285714285</v>
      </c>
      <c r="I34" s="32">
        <f t="shared" si="2"/>
        <v>85.71428571428572</v>
      </c>
      <c r="J34" s="32">
        <f t="shared" si="3"/>
        <v>176.78571428571428</v>
      </c>
      <c r="K34" s="36">
        <f t="shared" si="4"/>
        <v>294.6428571428571</v>
      </c>
      <c r="L34" s="32">
        <f t="shared" si="5"/>
        <v>439.2857142857142</v>
      </c>
      <c r="M34" s="32">
        <f t="shared" si="6"/>
        <v>605.3571428571429</v>
      </c>
      <c r="N34" s="32">
        <f t="shared" si="7"/>
        <v>787.5</v>
      </c>
      <c r="O34" s="32">
        <f t="shared" si="8"/>
        <v>996.4285714285716</v>
      </c>
      <c r="P34" s="32">
        <f t="shared" si="9"/>
        <v>1221.4285714285716</v>
      </c>
      <c r="Q34" s="32">
        <f t="shared" si="10"/>
        <v>1419.642857142857</v>
      </c>
    </row>
    <row r="35" spans="1:17" ht="12.75">
      <c r="A35">
        <v>4</v>
      </c>
      <c r="B35">
        <v>2</v>
      </c>
      <c r="C35" s="49" t="s">
        <v>16</v>
      </c>
      <c r="D35" s="49"/>
      <c r="E35" s="49"/>
      <c r="F35" s="49"/>
      <c r="G35" s="32">
        <f t="shared" si="0"/>
        <v>128.57142857142856</v>
      </c>
      <c r="H35" s="32">
        <f t="shared" si="1"/>
        <v>53.57142857142857</v>
      </c>
      <c r="I35" s="32">
        <f t="shared" si="2"/>
        <v>171.42857142857144</v>
      </c>
      <c r="J35" s="32">
        <f t="shared" si="3"/>
        <v>353.57142857142856</v>
      </c>
      <c r="K35" s="36">
        <f t="shared" si="4"/>
        <v>589.2857142857142</v>
      </c>
      <c r="L35" s="32">
        <f t="shared" si="5"/>
        <v>878.5714285714284</v>
      </c>
      <c r="M35" s="32">
        <f t="shared" si="6"/>
        <v>1210.7142857142858</v>
      </c>
      <c r="N35" s="32">
        <f t="shared" si="7"/>
        <v>1575</v>
      </c>
      <c r="O35" s="32">
        <f t="shared" si="8"/>
        <v>1992.8571428571431</v>
      </c>
      <c r="P35" s="32">
        <f t="shared" si="9"/>
        <v>2442.857142857143</v>
      </c>
      <c r="Q35" s="32">
        <f t="shared" si="10"/>
        <v>2839.285714285714</v>
      </c>
    </row>
    <row r="36" spans="1:17" ht="12.75">
      <c r="A36">
        <v>5</v>
      </c>
      <c r="B36">
        <v>3</v>
      </c>
      <c r="C36" s="49" t="s">
        <v>55</v>
      </c>
      <c r="D36" s="49"/>
      <c r="E36" s="49"/>
      <c r="F36" s="49"/>
      <c r="G36" s="32">
        <f t="shared" si="0"/>
        <v>192.85714285714283</v>
      </c>
      <c r="H36" s="32">
        <f t="shared" si="1"/>
        <v>80.35714285714286</v>
      </c>
      <c r="I36" s="32">
        <f t="shared" si="2"/>
        <v>257.14285714285717</v>
      </c>
      <c r="J36" s="32">
        <f t="shared" si="3"/>
        <v>530.3571428571429</v>
      </c>
      <c r="K36" s="36">
        <f t="shared" si="4"/>
        <v>883.9285714285713</v>
      </c>
      <c r="L36" s="32">
        <f t="shared" si="5"/>
        <v>1317.8571428571427</v>
      </c>
      <c r="M36" s="32">
        <f t="shared" si="6"/>
        <v>1816.0714285714287</v>
      </c>
      <c r="N36" s="32">
        <f t="shared" si="7"/>
        <v>2362.5</v>
      </c>
      <c r="O36" s="32">
        <f t="shared" si="8"/>
        <v>2989.2857142857147</v>
      </c>
      <c r="P36" s="32">
        <f t="shared" si="9"/>
        <v>3664.2857142857147</v>
      </c>
      <c r="Q36" s="32">
        <f t="shared" si="10"/>
        <v>4258.928571428572</v>
      </c>
    </row>
    <row r="37" spans="1:17" ht="12.75">
      <c r="A37">
        <v>6</v>
      </c>
      <c r="B37">
        <v>2</v>
      </c>
      <c r="C37" s="49" t="s">
        <v>56</v>
      </c>
      <c r="D37" s="49"/>
      <c r="E37" s="49"/>
      <c r="F37" s="49"/>
      <c r="G37" s="32">
        <f t="shared" si="0"/>
        <v>128.57142857142856</v>
      </c>
      <c r="H37" s="32">
        <f t="shared" si="1"/>
        <v>53.57142857142857</v>
      </c>
      <c r="I37" s="32">
        <f t="shared" si="2"/>
        <v>171.42857142857144</v>
      </c>
      <c r="J37" s="32">
        <f t="shared" si="3"/>
        <v>353.57142857142856</v>
      </c>
      <c r="K37" s="36">
        <f t="shared" si="4"/>
        <v>589.2857142857142</v>
      </c>
      <c r="L37" s="32">
        <f t="shared" si="5"/>
        <v>878.5714285714284</v>
      </c>
      <c r="M37" s="32">
        <f t="shared" si="6"/>
        <v>1210.7142857142858</v>
      </c>
      <c r="N37" s="32">
        <f t="shared" si="7"/>
        <v>1575</v>
      </c>
      <c r="O37" s="32">
        <f t="shared" si="8"/>
        <v>1992.8571428571431</v>
      </c>
      <c r="P37" s="32">
        <f t="shared" si="9"/>
        <v>2442.857142857143</v>
      </c>
      <c r="Q37" s="32">
        <f t="shared" si="10"/>
        <v>2839.285714285714</v>
      </c>
    </row>
    <row r="38" spans="1:17" ht="12.75">
      <c r="A38">
        <v>7</v>
      </c>
      <c r="B38">
        <v>2</v>
      </c>
      <c r="C38" s="49" t="s">
        <v>32</v>
      </c>
      <c r="D38" s="49"/>
      <c r="E38" s="49"/>
      <c r="F38" s="49"/>
      <c r="G38" s="32">
        <f t="shared" si="0"/>
        <v>128.57142857142856</v>
      </c>
      <c r="H38" s="32">
        <f t="shared" si="1"/>
        <v>53.57142857142857</v>
      </c>
      <c r="I38" s="32">
        <f t="shared" si="2"/>
        <v>171.42857142857144</v>
      </c>
      <c r="J38" s="32">
        <f t="shared" si="3"/>
        <v>353.57142857142856</v>
      </c>
      <c r="K38" s="36">
        <f t="shared" si="4"/>
        <v>589.2857142857142</v>
      </c>
      <c r="L38" s="32">
        <f t="shared" si="5"/>
        <v>878.5714285714284</v>
      </c>
      <c r="M38" s="32">
        <f t="shared" si="6"/>
        <v>1210.7142857142858</v>
      </c>
      <c r="N38" s="32">
        <f t="shared" si="7"/>
        <v>1575</v>
      </c>
      <c r="O38" s="32">
        <f t="shared" si="8"/>
        <v>1992.8571428571431</v>
      </c>
      <c r="P38" s="32">
        <f t="shared" si="9"/>
        <v>2442.857142857143</v>
      </c>
      <c r="Q38" s="32">
        <f t="shared" si="10"/>
        <v>2839.285714285714</v>
      </c>
    </row>
    <row r="39" spans="1:17" ht="13.5" thickBot="1">
      <c r="A39">
        <v>8</v>
      </c>
      <c r="B39">
        <v>2</v>
      </c>
      <c r="C39" s="49" t="s">
        <v>37</v>
      </c>
      <c r="D39" s="49"/>
      <c r="E39" s="49"/>
      <c r="F39" s="50"/>
      <c r="G39" s="44">
        <f t="shared" si="0"/>
        <v>128.57142857142856</v>
      </c>
      <c r="H39" s="44">
        <f t="shared" si="1"/>
        <v>53.57142857142857</v>
      </c>
      <c r="I39" s="44">
        <f t="shared" si="2"/>
        <v>171.42857142857144</v>
      </c>
      <c r="J39" s="44">
        <f t="shared" si="3"/>
        <v>353.57142857142856</v>
      </c>
      <c r="K39" s="45">
        <f t="shared" si="4"/>
        <v>589.2857142857142</v>
      </c>
      <c r="L39" s="44">
        <f t="shared" si="5"/>
        <v>878.5714285714284</v>
      </c>
      <c r="M39" s="44">
        <f t="shared" si="6"/>
        <v>1210.7142857142858</v>
      </c>
      <c r="N39" s="44">
        <f t="shared" si="7"/>
        <v>1575</v>
      </c>
      <c r="O39" s="44">
        <f t="shared" si="8"/>
        <v>1992.8571428571431</v>
      </c>
      <c r="P39" s="44">
        <f t="shared" si="9"/>
        <v>2442.857142857143</v>
      </c>
      <c r="Q39" s="44">
        <f t="shared" si="10"/>
        <v>2839.285714285714</v>
      </c>
    </row>
    <row r="40" spans="1:17" ht="13.5" thickBot="1">
      <c r="A40" s="31">
        <v>8</v>
      </c>
      <c r="B40" s="31">
        <f>SUM(B32:B39)</f>
        <v>14</v>
      </c>
      <c r="F40" s="37" t="s">
        <v>60</v>
      </c>
      <c r="G40" s="46">
        <f aca="true" t="shared" si="11" ref="G40:Q40">(G31/$B$40)*1.5</f>
        <v>64.28571428571428</v>
      </c>
      <c r="H40" s="46">
        <f t="shared" si="11"/>
        <v>26.785714285714285</v>
      </c>
      <c r="I40" s="46">
        <f t="shared" si="11"/>
        <v>85.71428571428572</v>
      </c>
      <c r="J40" s="46">
        <f t="shared" si="11"/>
        <v>176.78571428571428</v>
      </c>
      <c r="K40" s="46">
        <f t="shared" si="11"/>
        <v>294.6428571428571</v>
      </c>
      <c r="L40" s="46">
        <f t="shared" si="11"/>
        <v>439.2857142857142</v>
      </c>
      <c r="M40" s="46">
        <f t="shared" si="11"/>
        <v>605.3571428571429</v>
      </c>
      <c r="N40" s="46">
        <f t="shared" si="11"/>
        <v>787.5</v>
      </c>
      <c r="O40" s="46">
        <f t="shared" si="11"/>
        <v>996.4285714285716</v>
      </c>
      <c r="P40" s="46">
        <f t="shared" si="11"/>
        <v>1221.4285714285716</v>
      </c>
      <c r="Q40" s="47">
        <f t="shared" si="11"/>
        <v>1419.642857142857</v>
      </c>
    </row>
    <row r="41" spans="3:17" ht="13.5" thickBot="1">
      <c r="C41" s="34"/>
      <c r="D41" s="35" t="s">
        <v>61</v>
      </c>
      <c r="F41" s="34"/>
      <c r="G41" s="48">
        <f aca="true" t="shared" si="12" ref="G41:Q41">SUM(G32:G39)</f>
        <v>899.9999999999999</v>
      </c>
      <c r="H41" s="46">
        <f t="shared" si="12"/>
        <v>375</v>
      </c>
      <c r="I41" s="46">
        <f t="shared" si="12"/>
        <v>1200</v>
      </c>
      <c r="J41" s="46">
        <f t="shared" si="12"/>
        <v>2474.9999999999995</v>
      </c>
      <c r="K41" s="46">
        <f t="shared" si="12"/>
        <v>4125</v>
      </c>
      <c r="L41" s="46">
        <f t="shared" si="12"/>
        <v>6149.999999999999</v>
      </c>
      <c r="M41" s="46">
        <f t="shared" si="12"/>
        <v>8475.000000000002</v>
      </c>
      <c r="N41" s="46">
        <f t="shared" si="12"/>
        <v>11025</v>
      </c>
      <c r="O41" s="46">
        <f t="shared" si="12"/>
        <v>13950.000000000002</v>
      </c>
      <c r="P41" s="46">
        <f t="shared" si="12"/>
        <v>17100</v>
      </c>
      <c r="Q41" s="47">
        <f t="shared" si="12"/>
        <v>19875</v>
      </c>
    </row>
    <row r="44" spans="1:4" ht="16.5" thickBot="1">
      <c r="A44" s="85" t="s">
        <v>66</v>
      </c>
      <c r="B44" s="86"/>
      <c r="C44" s="86"/>
      <c r="D44" s="86"/>
    </row>
    <row r="45" spans="1:17" ht="16.5" thickBot="1">
      <c r="A45" s="85" t="s">
        <v>67</v>
      </c>
      <c r="B45" s="87"/>
      <c r="C45" s="87"/>
      <c r="D45" s="87"/>
      <c r="F45" s="41" t="s">
        <v>5</v>
      </c>
      <c r="G45" s="42">
        <v>0</v>
      </c>
      <c r="H45" s="42">
        <v>1</v>
      </c>
      <c r="I45" s="42">
        <v>2</v>
      </c>
      <c r="J45" s="42">
        <v>3</v>
      </c>
      <c r="K45" s="42">
        <v>4</v>
      </c>
      <c r="L45" s="42">
        <v>5</v>
      </c>
      <c r="M45" s="42">
        <v>6</v>
      </c>
      <c r="N45" s="42">
        <v>7</v>
      </c>
      <c r="O45" s="42">
        <v>8</v>
      </c>
      <c r="P45" s="42">
        <v>9</v>
      </c>
      <c r="Q45" s="43">
        <v>10</v>
      </c>
    </row>
    <row r="46" spans="1:17" ht="13.5" thickBot="1">
      <c r="A46" t="s">
        <v>58</v>
      </c>
      <c r="B46" s="31" t="s">
        <v>54</v>
      </c>
      <c r="C46" s="33" t="s">
        <v>59</v>
      </c>
      <c r="E46" s="37" t="s">
        <v>63</v>
      </c>
      <c r="F46" s="38"/>
      <c r="G46" s="39">
        <v>600</v>
      </c>
      <c r="H46" s="39">
        <v>250</v>
      </c>
      <c r="I46" s="39">
        <v>800</v>
      </c>
      <c r="J46" s="39">
        <v>1650</v>
      </c>
      <c r="K46" s="39">
        <v>2750</v>
      </c>
      <c r="L46" s="39">
        <v>4100</v>
      </c>
      <c r="M46" s="39">
        <v>5650</v>
      </c>
      <c r="N46" s="39">
        <v>7350</v>
      </c>
      <c r="O46" s="39">
        <v>9300</v>
      </c>
      <c r="P46" s="39">
        <v>11400</v>
      </c>
      <c r="Q46" s="40">
        <v>13250</v>
      </c>
    </row>
    <row r="47" spans="1:17" ht="12.75">
      <c r="A47">
        <v>1</v>
      </c>
      <c r="B47">
        <v>1</v>
      </c>
      <c r="C47" s="49" t="s">
        <v>7</v>
      </c>
      <c r="D47" s="49"/>
      <c r="E47" s="52"/>
      <c r="F47" s="52"/>
      <c r="G47" s="36">
        <v>64.28571428571428</v>
      </c>
      <c r="H47" s="36">
        <v>26.785714285714285</v>
      </c>
      <c r="I47" s="36">
        <v>85.71428571428572</v>
      </c>
      <c r="J47" s="36">
        <v>176.78571428571428</v>
      </c>
      <c r="K47" s="36">
        <v>294.6428571428571</v>
      </c>
      <c r="L47" s="36">
        <v>439.2857142857142</v>
      </c>
      <c r="M47" s="36">
        <v>605.3571428571429</v>
      </c>
      <c r="N47" s="36">
        <v>787.5</v>
      </c>
      <c r="O47" s="36">
        <v>996.4285714285716</v>
      </c>
      <c r="P47" s="36">
        <v>1221.4285714285716</v>
      </c>
      <c r="Q47" s="36">
        <v>1419.642857142857</v>
      </c>
    </row>
    <row r="48" spans="1:17" ht="12.75">
      <c r="A48">
        <v>2</v>
      </c>
      <c r="B48">
        <v>1</v>
      </c>
      <c r="C48" s="49" t="s">
        <v>9</v>
      </c>
      <c r="D48" s="49"/>
      <c r="E48" s="49"/>
      <c r="F48" s="49"/>
      <c r="G48" s="32">
        <v>64.28571428571428</v>
      </c>
      <c r="H48" s="32">
        <v>26.785714285714285</v>
      </c>
      <c r="I48" s="32">
        <v>85.71428571428572</v>
      </c>
      <c r="J48" s="32">
        <v>176.78571428571428</v>
      </c>
      <c r="K48" s="36">
        <v>294.6428571428571</v>
      </c>
      <c r="L48" s="32">
        <v>439.2857142857142</v>
      </c>
      <c r="M48" s="32">
        <v>605.3571428571429</v>
      </c>
      <c r="N48" s="32">
        <v>787.5</v>
      </c>
      <c r="O48" s="32">
        <v>996.4285714285716</v>
      </c>
      <c r="P48" s="32">
        <v>1221.4285714285716</v>
      </c>
      <c r="Q48" s="32">
        <v>1419.642857142857</v>
      </c>
    </row>
    <row r="49" spans="1:17" ht="12.75">
      <c r="A49">
        <v>3</v>
      </c>
      <c r="B49">
        <v>1</v>
      </c>
      <c r="C49" s="49" t="s">
        <v>13</v>
      </c>
      <c r="D49" s="49"/>
      <c r="E49" s="49"/>
      <c r="F49" s="49"/>
      <c r="G49" s="32">
        <v>64.28571428571428</v>
      </c>
      <c r="H49" s="32">
        <v>26.785714285714285</v>
      </c>
      <c r="I49" s="32">
        <v>85.71428571428572</v>
      </c>
      <c r="J49" s="32">
        <v>176.78571428571428</v>
      </c>
      <c r="K49" s="36">
        <v>294.6428571428571</v>
      </c>
      <c r="L49" s="32">
        <v>439.2857142857142</v>
      </c>
      <c r="M49" s="32">
        <v>605.3571428571429</v>
      </c>
      <c r="N49" s="32">
        <v>787.5</v>
      </c>
      <c r="O49" s="32">
        <v>996.4285714285716</v>
      </c>
      <c r="P49" s="32">
        <v>1221.4285714285716</v>
      </c>
      <c r="Q49" s="32">
        <v>1419.642857142857</v>
      </c>
    </row>
    <row r="50" spans="1:17" ht="12.75">
      <c r="A50">
        <v>4</v>
      </c>
      <c r="B50">
        <v>2</v>
      </c>
      <c r="C50" s="49" t="s">
        <v>16</v>
      </c>
      <c r="D50" s="49"/>
      <c r="E50" s="49"/>
      <c r="F50" s="49"/>
      <c r="G50" s="32">
        <v>128.57142857142856</v>
      </c>
      <c r="H50" s="32">
        <v>53.57142857142857</v>
      </c>
      <c r="I50" s="32">
        <v>171.42857142857144</v>
      </c>
      <c r="J50" s="32">
        <v>353.57142857142856</v>
      </c>
      <c r="K50" s="36">
        <v>589.2857142857142</v>
      </c>
      <c r="L50" s="32">
        <v>878.5714285714284</v>
      </c>
      <c r="M50" s="32">
        <v>1210.7142857142858</v>
      </c>
      <c r="N50" s="32">
        <v>1575</v>
      </c>
      <c r="O50" s="32">
        <v>1992.8571428571431</v>
      </c>
      <c r="P50" s="32">
        <v>2442.857142857143</v>
      </c>
      <c r="Q50" s="32">
        <v>2839.285714285714</v>
      </c>
    </row>
    <row r="51" spans="1:17" ht="12.75">
      <c r="A51">
        <v>5</v>
      </c>
      <c r="B51">
        <v>3</v>
      </c>
      <c r="C51" s="49" t="s">
        <v>55</v>
      </c>
      <c r="D51" s="49"/>
      <c r="E51" s="49"/>
      <c r="F51" s="49"/>
      <c r="G51" s="32">
        <v>192.85714285714283</v>
      </c>
      <c r="H51" s="32">
        <v>80.35714285714286</v>
      </c>
      <c r="I51" s="32">
        <v>257.14285714285717</v>
      </c>
      <c r="J51" s="32">
        <v>530.3571428571429</v>
      </c>
      <c r="K51" s="36">
        <v>883.9285714285713</v>
      </c>
      <c r="L51" s="32">
        <v>1317.8571428571427</v>
      </c>
      <c r="M51" s="32">
        <v>1816.0714285714287</v>
      </c>
      <c r="N51" s="32">
        <v>2362.5</v>
      </c>
      <c r="O51" s="32">
        <v>2989.2857142857147</v>
      </c>
      <c r="P51" s="32">
        <v>3664.2857142857147</v>
      </c>
      <c r="Q51" s="32">
        <v>4258.928571428572</v>
      </c>
    </row>
    <row r="52" spans="1:17" ht="12.75">
      <c r="A52">
        <v>6</v>
      </c>
      <c r="B52">
        <v>2</v>
      </c>
      <c r="C52" s="49" t="s">
        <v>56</v>
      </c>
      <c r="D52" s="49"/>
      <c r="E52" s="49"/>
      <c r="F52" s="49"/>
      <c r="G52" s="32">
        <v>128.57142857142856</v>
      </c>
      <c r="H52" s="32">
        <v>53.57142857142857</v>
      </c>
      <c r="I52" s="32">
        <v>171.42857142857144</v>
      </c>
      <c r="J52" s="32">
        <v>353.57142857142856</v>
      </c>
      <c r="K52" s="36">
        <v>589.2857142857142</v>
      </c>
      <c r="L52" s="32">
        <v>878.5714285714284</v>
      </c>
      <c r="M52" s="32">
        <v>1210.7142857142858</v>
      </c>
      <c r="N52" s="32">
        <v>1575</v>
      </c>
      <c r="O52" s="32">
        <v>1992.8571428571431</v>
      </c>
      <c r="P52" s="32">
        <v>2442.857142857143</v>
      </c>
      <c r="Q52" s="32">
        <v>2839.285714285714</v>
      </c>
    </row>
    <row r="53" spans="1:17" ht="12.75">
      <c r="A53">
        <v>7</v>
      </c>
      <c r="B53">
        <v>2</v>
      </c>
      <c r="C53" s="49" t="s">
        <v>32</v>
      </c>
      <c r="D53" s="49"/>
      <c r="E53" s="49"/>
      <c r="F53" s="49"/>
      <c r="G53" s="32">
        <v>128.57142857142856</v>
      </c>
      <c r="H53" s="32">
        <v>53.57142857142857</v>
      </c>
      <c r="I53" s="32">
        <v>171.42857142857144</v>
      </c>
      <c r="J53" s="32">
        <v>353.57142857142856</v>
      </c>
      <c r="K53" s="36">
        <v>589.2857142857142</v>
      </c>
      <c r="L53" s="32">
        <v>878.5714285714284</v>
      </c>
      <c r="M53" s="32">
        <v>1210.7142857142858</v>
      </c>
      <c r="N53" s="32">
        <v>1575</v>
      </c>
      <c r="O53" s="32">
        <v>1992.8571428571431</v>
      </c>
      <c r="P53" s="32">
        <v>2442.857142857143</v>
      </c>
      <c r="Q53" s="32">
        <v>2839.285714285714</v>
      </c>
    </row>
    <row r="54" spans="1:17" ht="13.5" thickBot="1">
      <c r="A54">
        <v>8</v>
      </c>
      <c r="B54">
        <v>2</v>
      </c>
      <c r="C54" s="49" t="s">
        <v>37</v>
      </c>
      <c r="D54" s="49"/>
      <c r="E54" s="49"/>
      <c r="F54" s="50"/>
      <c r="G54" s="44">
        <v>128.57142857142856</v>
      </c>
      <c r="H54" s="44">
        <v>53.57142857142857</v>
      </c>
      <c r="I54" s="44">
        <v>171.42857142857144</v>
      </c>
      <c r="J54" s="44">
        <v>353.57142857142856</v>
      </c>
      <c r="K54" s="45">
        <v>589.2857142857142</v>
      </c>
      <c r="L54" s="44">
        <v>878.5714285714284</v>
      </c>
      <c r="M54" s="44">
        <v>1210.7142857142858</v>
      </c>
      <c r="N54" s="44">
        <v>1575</v>
      </c>
      <c r="O54" s="44">
        <v>1992.8571428571431</v>
      </c>
      <c r="P54" s="44">
        <v>2442.857142857143</v>
      </c>
      <c r="Q54" s="44">
        <v>2839.285714285714</v>
      </c>
    </row>
    <row r="55" spans="1:17" ht="13.5" thickBot="1">
      <c r="A55" s="31">
        <v>8</v>
      </c>
      <c r="B55" s="31">
        <v>14</v>
      </c>
      <c r="F55" s="37" t="s">
        <v>60</v>
      </c>
      <c r="G55" s="46">
        <v>64.28571428571428</v>
      </c>
      <c r="H55" s="46">
        <v>26.785714285714285</v>
      </c>
      <c r="I55" s="46">
        <v>85.71428571428572</v>
      </c>
      <c r="J55" s="46">
        <v>176.78571428571428</v>
      </c>
      <c r="K55" s="46">
        <v>294.6428571428571</v>
      </c>
      <c r="L55" s="46">
        <v>439.2857142857142</v>
      </c>
      <c r="M55" s="46">
        <v>605.3571428571429</v>
      </c>
      <c r="N55" s="46">
        <v>787.5</v>
      </c>
      <c r="O55" s="46">
        <v>996.4285714285716</v>
      </c>
      <c r="P55" s="46">
        <v>1221.4285714285716</v>
      </c>
      <c r="Q55" s="47">
        <v>1419.642857142857</v>
      </c>
    </row>
    <row r="56" spans="3:17" ht="13.5" thickBot="1">
      <c r="C56" s="34"/>
      <c r="D56" s="35" t="s">
        <v>61</v>
      </c>
      <c r="F56" s="34"/>
      <c r="G56" s="48">
        <v>900</v>
      </c>
      <c r="H56" s="46">
        <v>375</v>
      </c>
      <c r="I56" s="46">
        <v>1200</v>
      </c>
      <c r="J56" s="46">
        <v>2475</v>
      </c>
      <c r="K56" s="46">
        <v>4125</v>
      </c>
      <c r="L56" s="46">
        <v>6150</v>
      </c>
      <c r="M56" s="46">
        <v>8475</v>
      </c>
      <c r="N56" s="46">
        <v>11025</v>
      </c>
      <c r="O56" s="46">
        <v>13950</v>
      </c>
      <c r="P56" s="46">
        <v>17100</v>
      </c>
      <c r="Q56" s="47">
        <v>19875</v>
      </c>
    </row>
    <row r="58" ht="12.75">
      <c r="C58" t="s">
        <v>57</v>
      </c>
    </row>
    <row r="59" ht="12.75">
      <c r="C59" t="s">
        <v>62</v>
      </c>
    </row>
    <row r="60" ht="12.75">
      <c r="C60" s="31" t="s">
        <v>64</v>
      </c>
    </row>
    <row r="61" spans="3:7" ht="12.75">
      <c r="C61" s="31" t="s">
        <v>65</v>
      </c>
      <c r="G61" s="30"/>
    </row>
  </sheetData>
  <mergeCells count="32">
    <mergeCell ref="C51:F51"/>
    <mergeCell ref="C52:F52"/>
    <mergeCell ref="C53:F53"/>
    <mergeCell ref="C54:F54"/>
    <mergeCell ref="C47:F47"/>
    <mergeCell ref="C48:F48"/>
    <mergeCell ref="C49:F49"/>
    <mergeCell ref="C50:F50"/>
    <mergeCell ref="H16:K16"/>
    <mergeCell ref="H17:K17"/>
    <mergeCell ref="L17:M17"/>
    <mergeCell ref="H18:J18"/>
    <mergeCell ref="M18:N18"/>
    <mergeCell ref="H21:I21"/>
    <mergeCell ref="J21:M21"/>
    <mergeCell ref="O21:Q21"/>
    <mergeCell ref="I22:L22"/>
    <mergeCell ref="N22:P22"/>
    <mergeCell ref="H24:J24"/>
    <mergeCell ref="I25:L25"/>
    <mergeCell ref="N25:P25"/>
    <mergeCell ref="I26:L26"/>
    <mergeCell ref="I27:L27"/>
    <mergeCell ref="I28:L28"/>
    <mergeCell ref="C32:F32"/>
    <mergeCell ref="C39:F39"/>
    <mergeCell ref="C37:F37"/>
    <mergeCell ref="C38:F38"/>
    <mergeCell ref="C33:F33"/>
    <mergeCell ref="C34:F34"/>
    <mergeCell ref="C35:F35"/>
    <mergeCell ref="C36:F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jrda</dc:creator>
  <cp:keywords/>
  <dc:description/>
  <cp:lastModifiedBy>jrda</cp:lastModifiedBy>
  <dcterms:created xsi:type="dcterms:W3CDTF">2003-09-18T13:35:20Z</dcterms:created>
  <dcterms:modified xsi:type="dcterms:W3CDTF">2003-09-19T07:44:14Z</dcterms:modified>
  <cp:category/>
  <cp:version/>
  <cp:contentType/>
  <cp:contentStatus/>
</cp:coreProperties>
</file>